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0" windowWidth="19005" windowHeight="117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<sst xmlns="http://schemas.openxmlformats.org/spreadsheetml/2006/main" count="134" uniqueCount="110">
  <si>
    <t>Grade</t>
  </si>
  <si>
    <t>Credits</t>
  </si>
  <si>
    <t>Course</t>
  </si>
  <si>
    <t>Points</t>
  </si>
  <si>
    <t>Letter</t>
  </si>
  <si>
    <t>Numeric</t>
  </si>
  <si>
    <t>A</t>
  </si>
  <si>
    <t>BC</t>
  </si>
  <si>
    <t>AB</t>
  </si>
  <si>
    <t>C</t>
  </si>
  <si>
    <t>CD</t>
  </si>
  <si>
    <t>B</t>
  </si>
  <si>
    <t>D</t>
  </si>
  <si>
    <t>F</t>
  </si>
  <si>
    <t>Total</t>
  </si>
  <si>
    <t>Lookup Table</t>
  </si>
  <si>
    <t>A-</t>
  </si>
  <si>
    <t>B+</t>
  </si>
  <si>
    <t>B-</t>
  </si>
  <si>
    <t>C+</t>
  </si>
  <si>
    <t>C-</t>
  </si>
  <si>
    <t>D+</t>
  </si>
  <si>
    <t>Title</t>
  </si>
  <si>
    <t>Computing I</t>
  </si>
  <si>
    <t>Computing II</t>
  </si>
  <si>
    <t>Computer Org &amp; Assem</t>
  </si>
  <si>
    <t>Computing III</t>
  </si>
  <si>
    <t>Computing IV</t>
  </si>
  <si>
    <t>Analysis of Algorithms</t>
  </si>
  <si>
    <t>Computer Architecture</t>
  </si>
  <si>
    <t>A+</t>
  </si>
  <si>
    <t>Foundations of CS</t>
  </si>
  <si>
    <t>Intro to Oper Systems</t>
  </si>
  <si>
    <t>Scientific Visualization</t>
  </si>
  <si>
    <t>Org. of Prog. Languages</t>
  </si>
  <si>
    <t>Computer Security</t>
  </si>
  <si>
    <t>Internet &amp; Web Systems I</t>
  </si>
  <si>
    <t>Internet &amp; Web Systems II</t>
  </si>
  <si>
    <t>Courses</t>
  </si>
  <si>
    <t>GUI Programming I</t>
  </si>
  <si>
    <t>GUI Programming II</t>
  </si>
  <si>
    <t>Computing I Lab (old)</t>
  </si>
  <si>
    <t>Database I</t>
  </si>
  <si>
    <t>Database II</t>
  </si>
  <si>
    <t>Symbolic Logic</t>
  </si>
  <si>
    <t>Software Project I</t>
  </si>
  <si>
    <t>Software Project II</t>
  </si>
  <si>
    <t>Parallel Processing</t>
  </si>
  <si>
    <t>Compiler Construction I</t>
  </si>
  <si>
    <t>Data Communications I</t>
  </si>
  <si>
    <t>Network &amp; Systems Mngmnt</t>
  </si>
  <si>
    <t>OS Practicum</t>
  </si>
  <si>
    <t>Artificial Intelligence</t>
  </si>
  <si>
    <t>Computer Vision</t>
  </si>
  <si>
    <t>Computer Graphics I</t>
  </si>
  <si>
    <t>Data Communications II</t>
  </si>
  <si>
    <t>Computer Graphics II</t>
  </si>
  <si>
    <t>Computational Logic</t>
  </si>
  <si>
    <t>Robotics I</t>
  </si>
  <si>
    <t>Robotics II</t>
  </si>
  <si>
    <t>Real-Time Programming</t>
  </si>
  <si>
    <t>Semantics of Prog Lang</t>
  </si>
  <si>
    <t>Diagnostic &amp; Test SW Design</t>
  </si>
  <si>
    <t>Speech Recognition &amp; Synth</t>
  </si>
  <si>
    <t>Computer Performance Eval</t>
  </si>
  <si>
    <t>Human Factors in Interactive Sys</t>
  </si>
  <si>
    <t>Honors Project I</t>
  </si>
  <si>
    <t>Honors Project II</t>
  </si>
  <si>
    <t>Directed Studies in CS</t>
  </si>
  <si>
    <t>Required</t>
  </si>
  <si>
    <t>Elective</t>
  </si>
  <si>
    <t>Graduate</t>
  </si>
  <si>
    <t>Quality</t>
  </si>
  <si>
    <t>CS</t>
  </si>
  <si>
    <t>Taken</t>
  </si>
  <si>
    <t>No. of</t>
  </si>
  <si>
    <t>Earned</t>
  </si>
  <si>
    <t>Software Engineering I</t>
  </si>
  <si>
    <t>Software Engineering II</t>
  </si>
  <si>
    <t>91.101, 91.102, 91.201, and 91.203</t>
  </si>
  <si>
    <t>Attempted</t>
  </si>
  <si>
    <t>Topics: Data Mining</t>
  </si>
  <si>
    <t>Advanced Web Design II</t>
  </si>
  <si>
    <t>2.5 required to graduate</t>
  </si>
  <si>
    <t>Robot Design</t>
  </si>
  <si>
    <t>T</t>
  </si>
  <si>
    <t xml:space="preserve"> </t>
  </si>
  <si>
    <t>W</t>
  </si>
  <si>
    <t>no grade or credit</t>
  </si>
  <si>
    <r>
      <t xml:space="preserve">Directions:  </t>
    </r>
    <r>
      <rPr>
        <b/>
        <sz val="12"/>
        <color indexed="10"/>
        <rFont val="Arial"/>
        <family val="2"/>
      </rPr>
      <t>Enter letter grades in the yellow column as they.</t>
    </r>
  </si>
  <si>
    <t>appear in the Lookup Table at the right.</t>
  </si>
  <si>
    <t>Special Topics</t>
  </si>
  <si>
    <t>http://teaching.cs.uml.edu/~heines/curriculum/ugrad/CS-CUM-Calculator.xls</t>
  </si>
  <si>
    <t>courses taken before Fall 2006 only</t>
  </si>
  <si>
    <t>if you have any problems with or questions on the use of this calculator,</t>
  </si>
  <si>
    <t>Additional undergraduate and graduate courses may be added.</t>
  </si>
  <si>
    <t>This calculator is a "live" Excel spreadsheet available at:</t>
  </si>
  <si>
    <t>All courses are 3 credits except:</t>
  </si>
  <si>
    <t>Grades in the lookup table must be in ascending alphabetical order.</t>
  </si>
  <si>
    <t>please contact:</t>
  </si>
  <si>
    <t>Olsen 211</t>
  </si>
  <si>
    <t>heines@cs.uml.edu</t>
  </si>
  <si>
    <t>Prof. Jesse Heines</t>
  </si>
  <si>
    <t>x3634 or 978-934-3634</t>
  </si>
  <si>
    <t>Machine Learning &amp; Data Mining</t>
  </si>
  <si>
    <t>Special Topics in CS</t>
  </si>
  <si>
    <t>Intro to DBMS</t>
  </si>
  <si>
    <t>GPA</t>
  </si>
  <si>
    <t>CS GPA Calculator</t>
  </si>
  <si>
    <t>revised Friday, April 20, 2012 at 11:18 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</si>
</sst>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;\(0\)"/>
    <numFmt numFmtId="172" formatCode="0.000_);\(0.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left" indent="1"/>
    </xf>
    <xf numFmtId="39" fontId="0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/>
    </xf>
    <xf numFmtId="164" fontId="0" fillId="0" borderId="0" xfId="42" applyNumberFormat="1" applyFont="1" applyAlignment="1">
      <alignment horizontal="center"/>
    </xf>
    <xf numFmtId="43" fontId="0" fillId="0" borderId="0" xfId="42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5" fillId="0" borderId="0" xfId="42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10" xfId="42" applyNumberFormat="1" applyFont="1" applyFill="1" applyBorder="1" applyAlignment="1">
      <alignment horizontal="center"/>
    </xf>
    <xf numFmtId="43" fontId="0" fillId="0" borderId="0" xfId="42" applyFont="1" applyAlignment="1">
      <alignment horizontal="right"/>
    </xf>
    <xf numFmtId="170" fontId="3" fillId="34" borderId="10" xfId="42" applyNumberFormat="1" applyFont="1" applyFill="1" applyBorder="1" applyAlignment="1">
      <alignment horizontal="center"/>
    </xf>
    <xf numFmtId="43" fontId="3" fillId="34" borderId="10" xfId="42" applyFont="1" applyFill="1" applyBorder="1" applyAlignment="1">
      <alignment/>
    </xf>
    <xf numFmtId="164" fontId="3" fillId="34" borderId="10" xfId="42" applyNumberFormat="1" applyFont="1" applyFill="1" applyBorder="1" applyAlignment="1">
      <alignment/>
    </xf>
    <xf numFmtId="164" fontId="3" fillId="35" borderId="10" xfId="42" applyNumberFormat="1" applyFont="1" applyFill="1" applyBorder="1" applyAlignment="1">
      <alignment horizontal="left" indent="1"/>
    </xf>
    <xf numFmtId="43" fontId="6" fillId="36" borderId="0" xfId="42" applyFont="1" applyFill="1" applyAlignment="1">
      <alignment horizontal="right"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43" fontId="7" fillId="0" borderId="0" xfId="42" applyFont="1" applyAlignment="1">
      <alignment/>
    </xf>
    <xf numFmtId="43" fontId="8" fillId="0" borderId="0" xfId="42" applyFont="1" applyAlignment="1">
      <alignment/>
    </xf>
    <xf numFmtId="171" fontId="0" fillId="0" borderId="0" xfId="42" applyNumberFormat="1" applyFont="1" applyAlignment="1">
      <alignment horizontal="center"/>
    </xf>
    <xf numFmtId="171" fontId="8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/>
    </xf>
    <xf numFmtId="164" fontId="0" fillId="33" borderId="10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 horizontal="center"/>
    </xf>
    <xf numFmtId="43" fontId="3" fillId="0" borderId="0" xfId="42" applyFont="1" applyAlignment="1">
      <alignment horizontal="center"/>
    </xf>
    <xf numFmtId="39" fontId="0" fillId="0" borderId="0" xfId="42" applyNumberFormat="1" applyFont="1" applyAlignment="1" quotePrefix="1">
      <alignment/>
    </xf>
    <xf numFmtId="172" fontId="0" fillId="0" borderId="0" xfId="42" applyNumberFormat="1" applyFont="1" applyAlignment="1">
      <alignment/>
    </xf>
    <xf numFmtId="164" fontId="9" fillId="33" borderId="11" xfId="42" applyNumberFormat="1" applyFont="1" applyFill="1" applyBorder="1" applyAlignment="1">
      <alignment/>
    </xf>
    <xf numFmtId="43" fontId="0" fillId="33" borderId="12" xfId="42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164" fontId="0" fillId="33" borderId="12" xfId="42" applyNumberFormat="1" applyFont="1" applyFill="1" applyBorder="1" applyAlignment="1">
      <alignment horizontal="left" indent="1"/>
    </xf>
    <xf numFmtId="43" fontId="0" fillId="33" borderId="13" xfId="42" applyFont="1" applyFill="1" applyBorder="1" applyAlignment="1">
      <alignment/>
    </xf>
    <xf numFmtId="164" fontId="9" fillId="33" borderId="14" xfId="42" applyNumberFormat="1" applyFont="1" applyFill="1" applyBorder="1" applyAlignment="1">
      <alignment/>
    </xf>
    <xf numFmtId="43" fontId="0" fillId="33" borderId="15" xfId="42" applyFont="1" applyFill="1" applyBorder="1" applyAlignment="1">
      <alignment/>
    </xf>
    <xf numFmtId="164" fontId="0" fillId="33" borderId="15" xfId="42" applyNumberFormat="1" applyFont="1" applyFill="1" applyBorder="1" applyAlignment="1">
      <alignment/>
    </xf>
    <xf numFmtId="164" fontId="0" fillId="33" borderId="15" xfId="42" applyNumberFormat="1" applyFont="1" applyFill="1" applyBorder="1" applyAlignment="1">
      <alignment horizontal="left" indent="1"/>
    </xf>
    <xf numFmtId="43" fontId="0" fillId="33" borderId="16" xfId="42" applyFont="1" applyFill="1" applyBorder="1" applyAlignment="1">
      <alignment/>
    </xf>
    <xf numFmtId="43" fontId="1" fillId="0" borderId="0" xfId="53" applyNumberFormat="1" applyAlignment="1" applyProtection="1">
      <alignment/>
      <protection/>
    </xf>
    <xf numFmtId="39" fontId="0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64" fontId="3" fillId="34" borderId="17" xfId="42" applyNumberFormat="1" applyFont="1" applyFill="1" applyBorder="1" applyAlignment="1">
      <alignment horizontal="center"/>
    </xf>
    <xf numFmtId="164" fontId="3" fillId="34" borderId="18" xfId="42" applyNumberFormat="1" applyFont="1" applyFill="1" applyBorder="1" applyAlignment="1">
      <alignment horizontal="center"/>
    </xf>
    <xf numFmtId="164" fontId="3" fillId="34" borderId="19" xfId="42" applyNumberFormat="1" applyFont="1" applyFill="1" applyBorder="1" applyAlignment="1">
      <alignment horizontal="center"/>
    </xf>
    <xf numFmtId="43" fontId="3" fillId="34" borderId="17" xfId="42" applyFont="1" applyFill="1" applyBorder="1" applyAlignment="1">
      <alignment horizontal="center"/>
    </xf>
    <xf numFmtId="164" fontId="3" fillId="35" borderId="17" xfId="42" applyNumberFormat="1" applyFont="1" applyFill="1" applyBorder="1" applyAlignment="1">
      <alignment horizontal="center"/>
    </xf>
    <xf numFmtId="43" fontId="3" fillId="34" borderId="18" xfId="42" applyFont="1" applyFill="1" applyBorder="1" applyAlignment="1">
      <alignment horizontal="center"/>
    </xf>
    <xf numFmtId="164" fontId="3" fillId="35" borderId="18" xfId="42" applyNumberFormat="1" applyFont="1" applyFill="1" applyBorder="1" applyAlignment="1">
      <alignment horizontal="center"/>
    </xf>
    <xf numFmtId="43" fontId="3" fillId="34" borderId="19" xfId="42" applyFont="1" applyFill="1" applyBorder="1" applyAlignment="1">
      <alignment horizontal="center"/>
    </xf>
    <xf numFmtId="164" fontId="3" fillId="35" borderId="19" xfId="42" applyNumberFormat="1" applyFont="1" applyFill="1" applyBorder="1" applyAlignment="1">
      <alignment horizontal="center"/>
    </xf>
    <xf numFmtId="43" fontId="3" fillId="34" borderId="17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43" fontId="3" fillId="34" borderId="19" xfId="42" applyFont="1" applyFill="1" applyBorder="1" applyAlignment="1">
      <alignment/>
    </xf>
    <xf numFmtId="43" fontId="11" fillId="0" borderId="0" xfId="42" applyFont="1" applyAlignment="1">
      <alignment/>
    </xf>
    <xf numFmtId="43" fontId="11" fillId="33" borderId="20" xfId="42" applyFont="1" applyFill="1" applyBorder="1" applyAlignment="1">
      <alignment horizontal="center"/>
    </xf>
    <xf numFmtId="0" fontId="12" fillId="33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ines@cs.uml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7"/>
  <sheetViews>
    <sheetView tabSelected="1" zoomScale="80" zoomScaleNormal="80" zoomScalePageLayoutView="0" workbookViewId="0" topLeftCell="A1">
      <selection activeCell="J64" sqref="J64"/>
    </sheetView>
  </sheetViews>
  <sheetFormatPr defaultColWidth="8.8515625" defaultRowHeight="12.75"/>
  <cols>
    <col min="1" max="1" width="10.57421875" style="17" bestFit="1" customWidth="1"/>
    <col min="2" max="2" width="8.8515625" style="2" customWidth="1"/>
    <col min="3" max="3" width="30.28125" style="2" bestFit="1" customWidth="1"/>
    <col min="4" max="4" width="8.421875" style="2" bestFit="1" customWidth="1"/>
    <col min="5" max="5" width="8.8515625" style="7" customWidth="1"/>
    <col min="6" max="6" width="8.8515625" style="1" customWidth="1"/>
    <col min="7" max="7" width="11.421875" style="1" bestFit="1" customWidth="1"/>
    <col min="8" max="8" width="8.8515625" style="1" customWidth="1"/>
    <col min="9" max="9" width="9.57421875" style="2" bestFit="1" customWidth="1"/>
    <col min="10" max="10" width="8.8515625" style="3" customWidth="1"/>
    <col min="11" max="16384" width="8.8515625" style="1" customWidth="1"/>
  </cols>
  <sheetData>
    <row r="1" spans="5:12" ht="15.75">
      <c r="E1" s="41" t="s">
        <v>89</v>
      </c>
      <c r="F1" s="42"/>
      <c r="G1" s="42"/>
      <c r="H1" s="42"/>
      <c r="I1" s="43"/>
      <c r="J1" s="44"/>
      <c r="K1" s="45"/>
      <c r="L1" s="45"/>
    </row>
    <row r="2" spans="2:13" ht="15.75">
      <c r="B2" s="6" t="s">
        <v>108</v>
      </c>
      <c r="C2" s="6"/>
      <c r="D2" s="6"/>
      <c r="E2" s="36" t="s">
        <v>90</v>
      </c>
      <c r="F2" s="37"/>
      <c r="G2" s="37"/>
      <c r="H2" s="37"/>
      <c r="I2" s="38"/>
      <c r="J2" s="39"/>
      <c r="K2" s="37"/>
      <c r="L2" s="40"/>
      <c r="M2" s="26"/>
    </row>
    <row r="3" spans="2:13" ht="12.75">
      <c r="B3" s="29" t="s">
        <v>109</v>
      </c>
      <c r="M3" s="25"/>
    </row>
    <row r="4" spans="2:10" ht="12.75">
      <c r="B4" s="5"/>
      <c r="C4" s="5"/>
      <c r="D4" s="5"/>
      <c r="E4" s="52" t="s">
        <v>4</v>
      </c>
      <c r="F4" s="52" t="s">
        <v>5</v>
      </c>
      <c r="G4" s="52" t="s">
        <v>1</v>
      </c>
      <c r="H4" s="52" t="s">
        <v>1</v>
      </c>
      <c r="I4" s="52" t="s">
        <v>72</v>
      </c>
      <c r="J4" s="53" t="s">
        <v>73</v>
      </c>
    </row>
    <row r="5" spans="2:14" ht="12.75">
      <c r="B5" s="5" t="s">
        <v>2</v>
      </c>
      <c r="C5" s="5" t="s">
        <v>22</v>
      </c>
      <c r="D5" s="5" t="s">
        <v>1</v>
      </c>
      <c r="E5" s="56" t="s">
        <v>0</v>
      </c>
      <c r="F5" s="56" t="s">
        <v>0</v>
      </c>
      <c r="G5" s="56" t="s">
        <v>80</v>
      </c>
      <c r="H5" s="56" t="s">
        <v>76</v>
      </c>
      <c r="I5" s="56" t="s">
        <v>3</v>
      </c>
      <c r="J5" s="55" t="s">
        <v>107</v>
      </c>
      <c r="N5" s="31"/>
    </row>
    <row r="6" spans="2:11" ht="12.75">
      <c r="B6" s="9">
        <v>91.1</v>
      </c>
      <c r="C6" s="10" t="s">
        <v>41</v>
      </c>
      <c r="D6" s="27">
        <v>3</v>
      </c>
      <c r="E6" s="30"/>
      <c r="F6" s="47">
        <f aca="true" t="shared" si="0" ref="F6:F37">IF(E6&lt;&gt;"",LOOKUP(E6,K$16:K$33,L$16:L$33),"")</f>
      </c>
      <c r="G6" s="47">
        <f aca="true" t="shared" si="1" ref="G6:G14">IF(OR($E6="",$E6="T",$E6="W"),"",$D6)</f>
      </c>
      <c r="H6" s="47">
        <f aca="true" t="shared" si="2" ref="H6:H14">IF(OR($E6="",$E6="T",$E6="W"),"",IF($E6&lt;&gt;"F",$D6,0))</f>
      </c>
      <c r="I6" s="48">
        <f aca="true" t="shared" si="3" ref="I6:I16">IF(H6="","",F6*H6)</f>
      </c>
      <c r="J6" s="21">
        <f>J64</f>
        <v>0</v>
      </c>
      <c r="K6" s="25" t="s">
        <v>83</v>
      </c>
    </row>
    <row r="7" spans="1:9" ht="12.75">
      <c r="A7" s="22" t="s">
        <v>69</v>
      </c>
      <c r="B7" s="23">
        <v>91.101</v>
      </c>
      <c r="C7" s="24" t="s">
        <v>23</v>
      </c>
      <c r="D7" s="28">
        <v>4</v>
      </c>
      <c r="E7" s="16"/>
      <c r="F7" s="47">
        <f t="shared" si="0"/>
      </c>
      <c r="G7" s="47">
        <f t="shared" si="1"/>
      </c>
      <c r="H7" s="47">
        <f t="shared" si="2"/>
      </c>
      <c r="I7" s="48">
        <f t="shared" si="3"/>
      </c>
    </row>
    <row r="8" spans="1:9" ht="12.75">
      <c r="A8" s="22" t="s">
        <v>38</v>
      </c>
      <c r="B8" s="23">
        <v>91.102</v>
      </c>
      <c r="C8" s="24" t="s">
        <v>24</v>
      </c>
      <c r="D8" s="28">
        <v>4</v>
      </c>
      <c r="E8" s="16"/>
      <c r="F8" s="47">
        <f t="shared" si="0"/>
      </c>
      <c r="G8" s="47">
        <f t="shared" si="1"/>
      </c>
      <c r="H8" s="47">
        <f t="shared" si="2"/>
      </c>
      <c r="I8" s="48">
        <f t="shared" si="3"/>
      </c>
    </row>
    <row r="9" spans="2:9" ht="12.75">
      <c r="B9" s="23">
        <v>91.201</v>
      </c>
      <c r="C9" s="24" t="s">
        <v>26</v>
      </c>
      <c r="D9" s="28">
        <v>4</v>
      </c>
      <c r="E9" s="30"/>
      <c r="F9" s="47">
        <f t="shared" si="0"/>
      </c>
      <c r="G9" s="47">
        <f t="shared" si="1"/>
      </c>
      <c r="H9" s="47">
        <f t="shared" si="2"/>
      </c>
      <c r="I9" s="48">
        <f t="shared" si="3"/>
      </c>
    </row>
    <row r="10" spans="2:11" ht="12.75">
      <c r="B10" s="23">
        <v>91.203</v>
      </c>
      <c r="C10" s="24" t="s">
        <v>25</v>
      </c>
      <c r="D10" s="28">
        <v>4</v>
      </c>
      <c r="E10" s="30"/>
      <c r="F10" s="47">
        <f t="shared" si="0"/>
      </c>
      <c r="G10" s="47">
        <f t="shared" si="1"/>
      </c>
      <c r="H10" s="47">
        <f t="shared" si="2"/>
      </c>
      <c r="I10" s="48">
        <f t="shared" si="3"/>
      </c>
      <c r="K10" s="26" t="s">
        <v>97</v>
      </c>
    </row>
    <row r="11" spans="2:11" ht="12.75">
      <c r="B11" s="14">
        <v>91.204</v>
      </c>
      <c r="C11" s="13" t="s">
        <v>27</v>
      </c>
      <c r="D11" s="27">
        <v>3</v>
      </c>
      <c r="E11" s="30"/>
      <c r="F11" s="47">
        <f t="shared" si="0"/>
      </c>
      <c r="G11" s="47">
        <f t="shared" si="1"/>
      </c>
      <c r="H11" s="47">
        <f t="shared" si="2"/>
      </c>
      <c r="I11" s="48">
        <f t="shared" si="3"/>
      </c>
      <c r="K11" s="25" t="s">
        <v>79</v>
      </c>
    </row>
    <row r="12" spans="2:9" ht="12.75">
      <c r="B12" s="14">
        <v>91.301</v>
      </c>
      <c r="C12" s="13" t="s">
        <v>34</v>
      </c>
      <c r="D12" s="27">
        <v>3</v>
      </c>
      <c r="E12" s="30"/>
      <c r="F12" s="47">
        <f t="shared" si="0"/>
      </c>
      <c r="G12" s="47">
        <f t="shared" si="1"/>
      </c>
      <c r="H12" s="47">
        <f t="shared" si="2"/>
      </c>
      <c r="I12" s="48">
        <f t="shared" si="3"/>
      </c>
    </row>
    <row r="13" spans="2:9" ht="12.75">
      <c r="B13" s="14">
        <v>91.304</v>
      </c>
      <c r="C13" s="13" t="s">
        <v>31</v>
      </c>
      <c r="D13" s="27">
        <v>3</v>
      </c>
      <c r="E13" s="30"/>
      <c r="F13" s="47">
        <f t="shared" si="0"/>
      </c>
      <c r="G13" s="47">
        <f t="shared" si="1"/>
      </c>
      <c r="H13" s="47">
        <f t="shared" si="2"/>
      </c>
      <c r="I13" s="48">
        <f t="shared" si="3"/>
      </c>
    </row>
    <row r="14" spans="2:9" ht="12.75">
      <c r="B14" s="14">
        <v>91.305</v>
      </c>
      <c r="C14" s="13" t="s">
        <v>29</v>
      </c>
      <c r="D14" s="27">
        <v>3</v>
      </c>
      <c r="E14" s="30"/>
      <c r="F14" s="47">
        <f t="shared" si="0"/>
      </c>
      <c r="G14" s="47">
        <f t="shared" si="1"/>
      </c>
      <c r="H14" s="47">
        <f t="shared" si="2"/>
      </c>
      <c r="I14" s="48">
        <f t="shared" si="3"/>
      </c>
    </row>
    <row r="15" spans="2:12" ht="12.75">
      <c r="B15" s="14">
        <v>91.308</v>
      </c>
      <c r="C15" s="13" t="s">
        <v>32</v>
      </c>
      <c r="D15" s="27">
        <v>3</v>
      </c>
      <c r="E15" s="30"/>
      <c r="F15" s="47">
        <f t="shared" si="0"/>
      </c>
      <c r="G15" s="47">
        <f aca="true" t="shared" si="4" ref="G15:G62">IF(OR($E15="",$E15="T",$E15="W"),"",$D15)</f>
      </c>
      <c r="H15" s="47">
        <f aca="true" t="shared" si="5" ref="H15:H62">IF(OR($E15="",$E15="T",$E15="W"),"",IF($E15&lt;&gt;"F",$D15,0))</f>
      </c>
      <c r="I15" s="48">
        <f t="shared" si="3"/>
      </c>
      <c r="K15" s="62" t="s">
        <v>15</v>
      </c>
      <c r="L15" s="63"/>
    </row>
    <row r="16" spans="2:12" ht="12.75">
      <c r="B16" s="14">
        <v>91.404</v>
      </c>
      <c r="C16" s="13" t="s">
        <v>28</v>
      </c>
      <c r="D16" s="27">
        <v>3</v>
      </c>
      <c r="E16" s="30"/>
      <c r="F16" s="47">
        <f t="shared" si="0"/>
      </c>
      <c r="G16" s="47">
        <f t="shared" si="4"/>
      </c>
      <c r="H16" s="47">
        <f t="shared" si="5"/>
      </c>
      <c r="I16" s="48">
        <f t="shared" si="3"/>
      </c>
      <c r="K16" s="33" t="s">
        <v>6</v>
      </c>
      <c r="L16" s="1">
        <v>4</v>
      </c>
    </row>
    <row r="17" spans="2:12" ht="12.75">
      <c r="B17" s="15"/>
      <c r="C17" s="10"/>
      <c r="D17" s="10"/>
      <c r="E17" s="32"/>
      <c r="F17" s="4">
        <f t="shared" si="0"/>
      </c>
      <c r="G17" s="4">
        <f t="shared" si="4"/>
      </c>
      <c r="H17" s="4">
        <f t="shared" si="5"/>
      </c>
      <c r="I17" s="35"/>
      <c r="K17" s="33" t="s">
        <v>16</v>
      </c>
      <c r="L17" s="1">
        <v>3.7</v>
      </c>
    </row>
    <row r="18" spans="1:12" ht="12.75">
      <c r="A18" s="22" t="s">
        <v>70</v>
      </c>
      <c r="B18" s="15">
        <v>91.307</v>
      </c>
      <c r="C18" s="10" t="s">
        <v>106</v>
      </c>
      <c r="D18" s="27">
        <v>3</v>
      </c>
      <c r="E18" s="30"/>
      <c r="F18" s="47">
        <f t="shared" si="0"/>
      </c>
      <c r="G18" s="47">
        <f t="shared" si="4"/>
      </c>
      <c r="H18" s="47">
        <f t="shared" si="5"/>
      </c>
      <c r="I18" s="48">
        <f>IF(H18="","",F18*H18)</f>
      </c>
      <c r="K18" s="33" t="s">
        <v>30</v>
      </c>
      <c r="L18" s="1">
        <v>4</v>
      </c>
    </row>
    <row r="19" spans="1:13" ht="12.75">
      <c r="A19" s="22" t="s">
        <v>38</v>
      </c>
      <c r="B19" s="15">
        <v>91.309</v>
      </c>
      <c r="C19" s="10" t="s">
        <v>42</v>
      </c>
      <c r="D19" s="27">
        <v>3</v>
      </c>
      <c r="E19" s="30"/>
      <c r="F19" s="47">
        <f t="shared" si="0"/>
      </c>
      <c r="G19" s="47">
        <f t="shared" si="4"/>
      </c>
      <c r="H19" s="47">
        <f t="shared" si="5"/>
      </c>
      <c r="I19" s="48">
        <f aca="true" t="shared" si="6" ref="I19:I63">IF(H19="","",F19*H19)</f>
      </c>
      <c r="K19" s="33" t="s">
        <v>8</v>
      </c>
      <c r="L19" s="1">
        <v>3.5</v>
      </c>
      <c r="M19" s="12" t="s">
        <v>93</v>
      </c>
    </row>
    <row r="20" spans="2:12" ht="12.75">
      <c r="B20" s="15">
        <v>91.31</v>
      </c>
      <c r="C20" s="10" t="s">
        <v>43</v>
      </c>
      <c r="D20" s="27">
        <v>3</v>
      </c>
      <c r="E20" s="30"/>
      <c r="F20" s="47">
        <f t="shared" si="0"/>
      </c>
      <c r="G20" s="47">
        <f t="shared" si="4"/>
      </c>
      <c r="H20" s="47">
        <f t="shared" si="5"/>
      </c>
      <c r="I20" s="48">
        <f t="shared" si="6"/>
      </c>
      <c r="K20" s="33" t="s">
        <v>11</v>
      </c>
      <c r="L20" s="1">
        <v>3</v>
      </c>
    </row>
    <row r="21" spans="2:12" ht="12.75">
      <c r="B21" s="15">
        <v>91.321</v>
      </c>
      <c r="C21" s="10" t="s">
        <v>50</v>
      </c>
      <c r="D21" s="27">
        <v>3</v>
      </c>
      <c r="E21" s="30"/>
      <c r="F21" s="47">
        <f t="shared" si="0"/>
      </c>
      <c r="G21" s="47">
        <f t="shared" si="4"/>
      </c>
      <c r="H21" s="47">
        <f t="shared" si="5"/>
      </c>
      <c r="I21" s="48">
        <f t="shared" si="6"/>
      </c>
      <c r="K21" s="33" t="s">
        <v>18</v>
      </c>
      <c r="L21" s="1">
        <v>2.7</v>
      </c>
    </row>
    <row r="22" spans="2:12" ht="12.75">
      <c r="B22" s="15">
        <v>91.33</v>
      </c>
      <c r="C22" s="10" t="s">
        <v>44</v>
      </c>
      <c r="D22" s="27">
        <v>3</v>
      </c>
      <c r="E22" s="30"/>
      <c r="F22" s="47">
        <f t="shared" si="0"/>
      </c>
      <c r="G22" s="47">
        <f t="shared" si="4"/>
      </c>
      <c r="H22" s="47">
        <f t="shared" si="5"/>
      </c>
      <c r="I22" s="48">
        <f t="shared" si="6"/>
      </c>
      <c r="K22" s="33" t="s">
        <v>17</v>
      </c>
      <c r="L22" s="1">
        <v>3.3</v>
      </c>
    </row>
    <row r="23" spans="2:13" ht="12.75">
      <c r="B23" s="15">
        <v>91.35</v>
      </c>
      <c r="C23" s="10" t="s">
        <v>91</v>
      </c>
      <c r="D23" s="27">
        <v>3</v>
      </c>
      <c r="E23" s="30"/>
      <c r="F23" s="47">
        <f t="shared" si="0"/>
      </c>
      <c r="G23" s="47">
        <f t="shared" si="4"/>
      </c>
      <c r="H23" s="47">
        <f t="shared" si="5"/>
      </c>
      <c r="I23" s="48">
        <f>IF(H23="","",F23*H23)</f>
      </c>
      <c r="K23" s="33" t="s">
        <v>7</v>
      </c>
      <c r="L23" s="1">
        <v>2.5</v>
      </c>
      <c r="M23" s="12" t="s">
        <v>93</v>
      </c>
    </row>
    <row r="24" spans="2:12" ht="12.75">
      <c r="B24" s="15">
        <v>91.401</v>
      </c>
      <c r="C24" s="10" t="s">
        <v>45</v>
      </c>
      <c r="D24" s="27">
        <v>3</v>
      </c>
      <c r="E24" s="30"/>
      <c r="F24" s="47">
        <f t="shared" si="0"/>
      </c>
      <c r="G24" s="47">
        <f t="shared" si="4"/>
      </c>
      <c r="H24" s="47">
        <f t="shared" si="5"/>
      </c>
      <c r="I24" s="48">
        <f t="shared" si="6"/>
      </c>
      <c r="K24" s="33" t="s">
        <v>9</v>
      </c>
      <c r="L24" s="1">
        <v>2</v>
      </c>
    </row>
    <row r="25" spans="2:12" ht="12.75">
      <c r="B25" s="15">
        <v>91.402</v>
      </c>
      <c r="C25" s="10" t="s">
        <v>46</v>
      </c>
      <c r="D25" s="27">
        <v>3</v>
      </c>
      <c r="E25" s="30"/>
      <c r="F25" s="47">
        <f t="shared" si="0"/>
      </c>
      <c r="G25" s="47">
        <f t="shared" si="4"/>
      </c>
      <c r="H25" s="47">
        <f t="shared" si="5"/>
      </c>
      <c r="I25" s="48">
        <f t="shared" si="6"/>
      </c>
      <c r="K25" s="33" t="s">
        <v>20</v>
      </c>
      <c r="L25" s="1">
        <v>1.7</v>
      </c>
    </row>
    <row r="26" spans="2:12" ht="12.75">
      <c r="B26" s="15">
        <v>91.403</v>
      </c>
      <c r="C26" s="10" t="s">
        <v>51</v>
      </c>
      <c r="D26" s="27">
        <v>3</v>
      </c>
      <c r="E26" s="30"/>
      <c r="F26" s="47">
        <f t="shared" si="0"/>
      </c>
      <c r="G26" s="47">
        <f t="shared" si="4"/>
      </c>
      <c r="H26" s="47">
        <f t="shared" si="5"/>
      </c>
      <c r="I26" s="48">
        <f t="shared" si="6"/>
      </c>
      <c r="K26" s="33" t="s">
        <v>19</v>
      </c>
      <c r="L26" s="1">
        <v>2.3</v>
      </c>
    </row>
    <row r="27" spans="2:13" ht="12.75">
      <c r="B27" s="15">
        <v>91.405</v>
      </c>
      <c r="C27" s="10" t="s">
        <v>47</v>
      </c>
      <c r="D27" s="27">
        <v>3</v>
      </c>
      <c r="E27" s="30"/>
      <c r="F27" s="47">
        <f t="shared" si="0"/>
      </c>
      <c r="G27" s="47">
        <f t="shared" si="4"/>
      </c>
      <c r="H27" s="47">
        <f t="shared" si="5"/>
      </c>
      <c r="I27" s="48">
        <f t="shared" si="6"/>
      </c>
      <c r="K27" s="33" t="s">
        <v>10</v>
      </c>
      <c r="L27" s="1">
        <v>1.5</v>
      </c>
      <c r="M27" s="12" t="s">
        <v>93</v>
      </c>
    </row>
    <row r="28" spans="2:12" ht="12.75">
      <c r="B28" s="15">
        <v>91.406</v>
      </c>
      <c r="C28" s="10" t="s">
        <v>48</v>
      </c>
      <c r="D28" s="27">
        <v>3</v>
      </c>
      <c r="E28" s="30"/>
      <c r="F28" s="47">
        <f t="shared" si="0"/>
      </c>
      <c r="G28" s="47">
        <f t="shared" si="4"/>
      </c>
      <c r="H28" s="47">
        <f t="shared" si="5"/>
      </c>
      <c r="I28" s="48">
        <f t="shared" si="6"/>
      </c>
      <c r="K28" s="33" t="s">
        <v>12</v>
      </c>
      <c r="L28" s="1">
        <v>1</v>
      </c>
    </row>
    <row r="29" spans="2:12" ht="12.75">
      <c r="B29" s="15">
        <v>91.411</v>
      </c>
      <c r="C29" s="10" t="s">
        <v>77</v>
      </c>
      <c r="D29" s="27">
        <v>3</v>
      </c>
      <c r="E29" s="30"/>
      <c r="F29" s="47">
        <f t="shared" si="0"/>
      </c>
      <c r="G29" s="47">
        <f t="shared" si="4"/>
      </c>
      <c r="H29" s="47">
        <f t="shared" si="5"/>
      </c>
      <c r="I29" s="48">
        <f>IF(H29="","",F29*H29)</f>
      </c>
      <c r="K29" s="33" t="s">
        <v>12</v>
      </c>
      <c r="L29" s="1">
        <v>1</v>
      </c>
    </row>
    <row r="30" spans="2:12" ht="12.75">
      <c r="B30" s="15">
        <v>91.412</v>
      </c>
      <c r="C30" s="10" t="s">
        <v>78</v>
      </c>
      <c r="D30" s="27">
        <v>3</v>
      </c>
      <c r="E30" s="30"/>
      <c r="F30" s="47">
        <f t="shared" si="0"/>
      </c>
      <c r="G30" s="47">
        <f t="shared" si="4"/>
      </c>
      <c r="H30" s="47">
        <f t="shared" si="5"/>
      </c>
      <c r="I30" s="48">
        <f t="shared" si="6"/>
      </c>
      <c r="K30" s="33" t="s">
        <v>21</v>
      </c>
      <c r="L30" s="4">
        <v>1.3</v>
      </c>
    </row>
    <row r="31" spans="2:12" ht="12.75">
      <c r="B31" s="15">
        <v>91.413</v>
      </c>
      <c r="C31" s="10" t="s">
        <v>49</v>
      </c>
      <c r="D31" s="27">
        <v>3</v>
      </c>
      <c r="E31" s="30"/>
      <c r="F31" s="47">
        <f t="shared" si="0"/>
      </c>
      <c r="G31" s="47">
        <f t="shared" si="4"/>
      </c>
      <c r="H31" s="47">
        <f t="shared" si="5"/>
      </c>
      <c r="I31" s="48">
        <f t="shared" si="6"/>
      </c>
      <c r="K31" s="33" t="s">
        <v>13</v>
      </c>
      <c r="L31" s="4">
        <v>0</v>
      </c>
    </row>
    <row r="32" spans="2:13" ht="12.75">
      <c r="B32" s="15">
        <v>91.414</v>
      </c>
      <c r="C32" s="10" t="s">
        <v>55</v>
      </c>
      <c r="D32" s="27">
        <v>3</v>
      </c>
      <c r="E32" s="30"/>
      <c r="F32" s="47">
        <f t="shared" si="0"/>
      </c>
      <c r="G32" s="47">
        <f t="shared" si="4"/>
      </c>
      <c r="H32" s="47">
        <f t="shared" si="5"/>
      </c>
      <c r="I32" s="48">
        <f t="shared" si="6"/>
      </c>
      <c r="K32" s="33" t="s">
        <v>85</v>
      </c>
      <c r="L32" s="34" t="s">
        <v>86</v>
      </c>
      <c r="M32" s="12" t="s">
        <v>88</v>
      </c>
    </row>
    <row r="33" spans="2:13" ht="12.75">
      <c r="B33" s="15">
        <v>91.42</v>
      </c>
      <c r="C33" s="10" t="s">
        <v>52</v>
      </c>
      <c r="D33" s="27">
        <v>3</v>
      </c>
      <c r="E33" s="30"/>
      <c r="F33" s="47">
        <f t="shared" si="0"/>
      </c>
      <c r="G33" s="47">
        <f t="shared" si="4"/>
      </c>
      <c r="H33" s="47">
        <f t="shared" si="5"/>
      </c>
      <c r="I33" s="48">
        <f t="shared" si="6"/>
      </c>
      <c r="K33" s="33" t="s">
        <v>87</v>
      </c>
      <c r="L33" s="34" t="s">
        <v>86</v>
      </c>
      <c r="M33" s="12" t="s">
        <v>88</v>
      </c>
    </row>
    <row r="34" spans="2:9" ht="12.75">
      <c r="B34" s="15">
        <v>91.421</v>
      </c>
      <c r="C34" s="2" t="s">
        <v>104</v>
      </c>
      <c r="D34" s="27">
        <v>3</v>
      </c>
      <c r="E34" s="30"/>
      <c r="F34" s="47">
        <f t="shared" si="0"/>
      </c>
      <c r="G34" s="47">
        <f t="shared" si="4"/>
      </c>
      <c r="H34" s="47">
        <f t="shared" si="5"/>
      </c>
      <c r="I34" s="48">
        <f t="shared" si="6"/>
      </c>
    </row>
    <row r="35" spans="2:11" ht="12.75">
      <c r="B35" s="15">
        <v>91.422</v>
      </c>
      <c r="C35" s="10" t="s">
        <v>53</v>
      </c>
      <c r="D35" s="27">
        <v>3</v>
      </c>
      <c r="E35" s="30"/>
      <c r="F35" s="47">
        <f t="shared" si="0"/>
      </c>
      <c r="G35" s="47">
        <f t="shared" si="4"/>
      </c>
      <c r="H35" s="47">
        <f t="shared" si="5"/>
      </c>
      <c r="I35" s="48">
        <f t="shared" si="6"/>
      </c>
      <c r="K35" s="12" t="s">
        <v>98</v>
      </c>
    </row>
    <row r="36" spans="2:9" ht="12.75">
      <c r="B36" s="2">
        <v>91.427</v>
      </c>
      <c r="C36" s="10" t="s">
        <v>54</v>
      </c>
      <c r="D36" s="27">
        <v>3</v>
      </c>
      <c r="E36" s="30"/>
      <c r="F36" s="47">
        <f t="shared" si="0"/>
      </c>
      <c r="G36" s="47">
        <f t="shared" si="4"/>
      </c>
      <c r="H36" s="47">
        <f t="shared" si="5"/>
      </c>
      <c r="I36" s="48">
        <f t="shared" si="6"/>
      </c>
    </row>
    <row r="37" spans="2:9" ht="12.75">
      <c r="B37" s="2">
        <v>91.428</v>
      </c>
      <c r="C37" s="10" t="s">
        <v>56</v>
      </c>
      <c r="D37" s="27">
        <v>3</v>
      </c>
      <c r="E37" s="30"/>
      <c r="F37" s="47">
        <f t="shared" si="0"/>
      </c>
      <c r="G37" s="47">
        <f t="shared" si="4"/>
      </c>
      <c r="H37" s="47">
        <f t="shared" si="5"/>
      </c>
      <c r="I37" s="48">
        <f t="shared" si="6"/>
      </c>
    </row>
    <row r="38" spans="2:9" ht="12.75">
      <c r="B38" s="2">
        <v>91.43</v>
      </c>
      <c r="C38" s="10" t="s">
        <v>61</v>
      </c>
      <c r="D38" s="27">
        <v>3</v>
      </c>
      <c r="E38" s="30"/>
      <c r="F38" s="47">
        <f aca="true" t="shared" si="7" ref="F38:F62">IF(E38&lt;&gt;"",LOOKUP(E38,K$16:K$33,L$16:L$33),"")</f>
      </c>
      <c r="G38" s="47">
        <f t="shared" si="4"/>
      </c>
      <c r="H38" s="47">
        <f t="shared" si="5"/>
      </c>
      <c r="I38" s="48">
        <f t="shared" si="6"/>
      </c>
    </row>
    <row r="39" spans="2:11" ht="12.75">
      <c r="B39" s="2">
        <v>91.431</v>
      </c>
      <c r="C39" s="10" t="s">
        <v>57</v>
      </c>
      <c r="D39" s="27">
        <v>3</v>
      </c>
      <c r="E39" s="30"/>
      <c r="F39" s="47">
        <f t="shared" si="7"/>
      </c>
      <c r="G39" s="47">
        <f t="shared" si="4"/>
      </c>
      <c r="H39" s="47">
        <f t="shared" si="5"/>
      </c>
      <c r="I39" s="48">
        <f t="shared" si="6"/>
      </c>
      <c r="K39" s="12" t="s">
        <v>96</v>
      </c>
    </row>
    <row r="40" spans="2:11" ht="12.75">
      <c r="B40" s="2">
        <v>91.45</v>
      </c>
      <c r="C40" s="10" t="s">
        <v>58</v>
      </c>
      <c r="D40" s="27">
        <v>3</v>
      </c>
      <c r="E40" s="30"/>
      <c r="F40" s="47">
        <f t="shared" si="7"/>
      </c>
      <c r="G40" s="47">
        <f t="shared" si="4"/>
      </c>
      <c r="H40" s="47">
        <f t="shared" si="5"/>
      </c>
      <c r="I40" s="48">
        <f t="shared" si="6"/>
      </c>
      <c r="K40" s="61" t="s">
        <v>92</v>
      </c>
    </row>
    <row r="41" spans="2:9" ht="12.75">
      <c r="B41" s="2">
        <v>91.451</v>
      </c>
      <c r="C41" s="10" t="s">
        <v>59</v>
      </c>
      <c r="D41" s="27">
        <v>3</v>
      </c>
      <c r="E41" s="30"/>
      <c r="F41" s="47">
        <f t="shared" si="7"/>
      </c>
      <c r="G41" s="47">
        <f t="shared" si="4"/>
      </c>
      <c r="H41" s="47">
        <f t="shared" si="5"/>
      </c>
      <c r="I41" s="48">
        <f t="shared" si="6"/>
      </c>
    </row>
    <row r="42" spans="2:9" ht="12.75">
      <c r="B42" s="2">
        <v>91.452</v>
      </c>
      <c r="C42" s="10" t="s">
        <v>62</v>
      </c>
      <c r="D42" s="27">
        <v>3</v>
      </c>
      <c r="E42" s="30"/>
      <c r="F42" s="47">
        <f t="shared" si="7"/>
      </c>
      <c r="G42" s="47">
        <f t="shared" si="4"/>
      </c>
      <c r="H42" s="47">
        <f t="shared" si="5"/>
      </c>
      <c r="I42" s="48">
        <f t="shared" si="6"/>
      </c>
    </row>
    <row r="43" spans="2:9" ht="12.75">
      <c r="B43" s="2">
        <v>91.453</v>
      </c>
      <c r="C43" s="10" t="s">
        <v>60</v>
      </c>
      <c r="D43" s="27">
        <v>3</v>
      </c>
      <c r="E43" s="30"/>
      <c r="F43" s="47">
        <f t="shared" si="7"/>
      </c>
      <c r="G43" s="47">
        <f t="shared" si="4"/>
      </c>
      <c r="H43" s="47">
        <f t="shared" si="5"/>
      </c>
      <c r="I43" s="48">
        <f t="shared" si="6"/>
      </c>
    </row>
    <row r="44" spans="2:11" ht="12.75">
      <c r="B44" s="2">
        <v>91.456</v>
      </c>
      <c r="C44" s="10" t="s">
        <v>63</v>
      </c>
      <c r="D44" s="27">
        <v>3</v>
      </c>
      <c r="E44" s="30"/>
      <c r="F44" s="47">
        <f t="shared" si="7"/>
      </c>
      <c r="G44" s="47">
        <f t="shared" si="4"/>
      </c>
      <c r="H44" s="47">
        <f t="shared" si="5"/>
      </c>
      <c r="I44" s="48">
        <f t="shared" si="6"/>
      </c>
      <c r="K44" s="1" t="s">
        <v>94</v>
      </c>
    </row>
    <row r="45" spans="2:11" ht="12.75">
      <c r="B45" s="2">
        <v>91.457</v>
      </c>
      <c r="C45" s="10" t="s">
        <v>35</v>
      </c>
      <c r="D45" s="27">
        <v>3</v>
      </c>
      <c r="E45" s="30"/>
      <c r="F45" s="47">
        <f t="shared" si="7"/>
      </c>
      <c r="G45" s="47">
        <f t="shared" si="4"/>
      </c>
      <c r="H45" s="47">
        <f t="shared" si="5"/>
      </c>
      <c r="I45" s="48">
        <f t="shared" si="6"/>
      </c>
      <c r="K45" s="1" t="s">
        <v>99</v>
      </c>
    </row>
    <row r="46" spans="2:12" ht="12.75">
      <c r="B46" s="2">
        <v>91.458</v>
      </c>
      <c r="C46" s="10" t="s">
        <v>64</v>
      </c>
      <c r="D46" s="27">
        <v>3</v>
      </c>
      <c r="E46" s="30"/>
      <c r="F46" s="47">
        <f t="shared" si="7"/>
      </c>
      <c r="G46" s="47">
        <f t="shared" si="4"/>
      </c>
      <c r="H46" s="47">
        <f t="shared" si="5"/>
      </c>
      <c r="I46" s="48">
        <f t="shared" si="6"/>
      </c>
      <c r="L46" s="1" t="s">
        <v>102</v>
      </c>
    </row>
    <row r="47" spans="2:12" ht="12.75">
      <c r="B47" s="2">
        <v>91.459</v>
      </c>
      <c r="C47" s="10" t="s">
        <v>65</v>
      </c>
      <c r="D47" s="27">
        <v>3</v>
      </c>
      <c r="E47" s="30"/>
      <c r="F47" s="47">
        <f t="shared" si="7"/>
      </c>
      <c r="G47" s="47">
        <f t="shared" si="4"/>
      </c>
      <c r="H47" s="47">
        <f t="shared" si="5"/>
      </c>
      <c r="I47" s="48">
        <f t="shared" si="6"/>
      </c>
      <c r="L47" s="1" t="s">
        <v>100</v>
      </c>
    </row>
    <row r="48" spans="2:12" ht="12.75">
      <c r="B48" s="2">
        <v>91.46</v>
      </c>
      <c r="C48" s="10" t="s">
        <v>82</v>
      </c>
      <c r="D48" s="27">
        <v>3</v>
      </c>
      <c r="E48" s="30"/>
      <c r="F48" s="47">
        <f t="shared" si="7"/>
      </c>
      <c r="G48" s="47">
        <f t="shared" si="4"/>
      </c>
      <c r="H48" s="47">
        <f t="shared" si="5"/>
      </c>
      <c r="I48" s="48">
        <f t="shared" si="6"/>
      </c>
      <c r="L48" s="1" t="s">
        <v>103</v>
      </c>
    </row>
    <row r="49" spans="2:12" ht="12.75">
      <c r="B49" s="2">
        <v>91.461</v>
      </c>
      <c r="C49" s="11" t="s">
        <v>39</v>
      </c>
      <c r="D49" s="27">
        <v>3</v>
      </c>
      <c r="E49" s="16"/>
      <c r="F49" s="47">
        <f t="shared" si="7"/>
      </c>
      <c r="G49" s="47">
        <f t="shared" si="4"/>
      </c>
      <c r="H49" s="47">
        <f t="shared" si="5"/>
      </c>
      <c r="I49" s="48">
        <f t="shared" si="6"/>
      </c>
      <c r="L49" s="46" t="s">
        <v>101</v>
      </c>
    </row>
    <row r="50" spans="2:9" ht="12.75">
      <c r="B50" s="2">
        <v>91.462</v>
      </c>
      <c r="C50" s="11" t="s">
        <v>40</v>
      </c>
      <c r="D50" s="27">
        <v>3</v>
      </c>
      <c r="E50" s="16"/>
      <c r="F50" s="47">
        <f t="shared" si="7"/>
      </c>
      <c r="G50" s="47">
        <f t="shared" si="4"/>
      </c>
      <c r="H50" s="47">
        <f t="shared" si="5"/>
      </c>
      <c r="I50" s="48">
        <f t="shared" si="6"/>
      </c>
    </row>
    <row r="51" spans="2:9" ht="12.75">
      <c r="B51" s="2">
        <v>91.48</v>
      </c>
      <c r="C51" s="11" t="s">
        <v>66</v>
      </c>
      <c r="D51" s="27">
        <v>3</v>
      </c>
      <c r="E51" s="16"/>
      <c r="F51" s="47">
        <f t="shared" si="7"/>
      </c>
      <c r="G51" s="47">
        <f t="shared" si="4"/>
      </c>
      <c r="H51" s="47">
        <f t="shared" si="5"/>
      </c>
      <c r="I51" s="48">
        <f t="shared" si="6"/>
      </c>
    </row>
    <row r="52" spans="2:9" ht="12.75">
      <c r="B52" s="2">
        <v>91.481</v>
      </c>
      <c r="C52" s="11" t="s">
        <v>67</v>
      </c>
      <c r="D52" s="27">
        <v>3</v>
      </c>
      <c r="E52" s="16"/>
      <c r="F52" s="47">
        <f t="shared" si="7"/>
      </c>
      <c r="G52" s="47">
        <f t="shared" si="4"/>
      </c>
      <c r="H52" s="47">
        <f t="shared" si="5"/>
      </c>
      <c r="I52" s="48">
        <f t="shared" si="6"/>
      </c>
    </row>
    <row r="53" spans="2:9" ht="12.75">
      <c r="B53" s="2">
        <v>91.49</v>
      </c>
      <c r="C53" s="11" t="s">
        <v>68</v>
      </c>
      <c r="D53" s="27">
        <v>3</v>
      </c>
      <c r="E53" s="16"/>
      <c r="F53" s="47">
        <f t="shared" si="7"/>
      </c>
      <c r="G53" s="47">
        <f t="shared" si="4"/>
      </c>
      <c r="H53" s="47">
        <f t="shared" si="5"/>
      </c>
      <c r="I53" s="48">
        <f t="shared" si="6"/>
      </c>
    </row>
    <row r="54" spans="3:11" ht="12.75">
      <c r="C54" s="11"/>
      <c r="D54" s="11"/>
      <c r="E54" s="1"/>
      <c r="F54" s="4">
        <f t="shared" si="7"/>
      </c>
      <c r="G54" s="4">
        <f t="shared" si="4"/>
      </c>
      <c r="H54" s="4">
        <f t="shared" si="5"/>
      </c>
      <c r="I54" s="35"/>
      <c r="K54" s="12" t="s">
        <v>95</v>
      </c>
    </row>
    <row r="55" spans="1:9" ht="12.75">
      <c r="A55" s="22" t="s">
        <v>71</v>
      </c>
      <c r="B55" s="2">
        <v>91.513</v>
      </c>
      <c r="C55" s="11" t="s">
        <v>36</v>
      </c>
      <c r="D55" s="27">
        <v>3</v>
      </c>
      <c r="E55" s="16"/>
      <c r="F55" s="47">
        <f t="shared" si="7"/>
      </c>
      <c r="G55" s="47">
        <f t="shared" si="4"/>
      </c>
      <c r="H55" s="47">
        <f t="shared" si="5"/>
      </c>
      <c r="I55" s="48">
        <f t="shared" si="6"/>
      </c>
    </row>
    <row r="56" spans="1:11" ht="12.75">
      <c r="A56" s="22" t="s">
        <v>38</v>
      </c>
      <c r="B56" s="2">
        <v>91.514</v>
      </c>
      <c r="C56" s="11" t="s">
        <v>37</v>
      </c>
      <c r="D56" s="27">
        <v>3</v>
      </c>
      <c r="E56" s="16"/>
      <c r="F56" s="47">
        <f t="shared" si="7"/>
      </c>
      <c r="G56" s="47">
        <f t="shared" si="4"/>
      </c>
      <c r="H56" s="47">
        <f t="shared" si="5"/>
      </c>
      <c r="I56" s="48">
        <f aca="true" t="shared" si="8" ref="I56:I62">IF(H56="","",F56*H56)</f>
      </c>
      <c r="K56" s="12"/>
    </row>
    <row r="57" spans="2:11" ht="12.75">
      <c r="B57" s="2">
        <v>91.541</v>
      </c>
      <c r="C57" s="2" t="s">
        <v>33</v>
      </c>
      <c r="D57" s="27">
        <v>3</v>
      </c>
      <c r="E57" s="16"/>
      <c r="F57" s="47">
        <f t="shared" si="7"/>
      </c>
      <c r="G57" s="47">
        <f t="shared" si="4"/>
      </c>
      <c r="H57" s="47">
        <f t="shared" si="5"/>
      </c>
      <c r="I57" s="48">
        <f t="shared" si="8"/>
      </c>
      <c r="K57" s="12"/>
    </row>
    <row r="58" spans="2:11" ht="12.75">
      <c r="B58" s="2">
        <v>91.543</v>
      </c>
      <c r="C58" s="2" t="s">
        <v>52</v>
      </c>
      <c r="D58" s="27">
        <v>3</v>
      </c>
      <c r="E58" s="16"/>
      <c r="F58" s="47">
        <f t="shared" si="7"/>
      </c>
      <c r="G58" s="47">
        <f t="shared" si="4"/>
      </c>
      <c r="H58" s="47">
        <f t="shared" si="5"/>
      </c>
      <c r="I58" s="48">
        <f t="shared" si="8"/>
      </c>
      <c r="K58" s="12"/>
    </row>
    <row r="59" spans="2:11" ht="12.75">
      <c r="B59" s="2">
        <v>91.544</v>
      </c>
      <c r="C59" s="2" t="s">
        <v>104</v>
      </c>
      <c r="D59" s="27">
        <v>3</v>
      </c>
      <c r="E59" s="16"/>
      <c r="F59" s="47">
        <f t="shared" si="7"/>
      </c>
      <c r="G59" s="47">
        <f t="shared" si="4"/>
      </c>
      <c r="H59" s="47">
        <f t="shared" si="5"/>
      </c>
      <c r="I59" s="48">
        <f t="shared" si="8"/>
      </c>
      <c r="K59" s="12"/>
    </row>
    <row r="60" spans="2:11" ht="12.75">
      <c r="B60" s="2">
        <v>91.548</v>
      </c>
      <c r="C60" s="2" t="s">
        <v>84</v>
      </c>
      <c r="D60" s="27">
        <v>3</v>
      </c>
      <c r="E60" s="16"/>
      <c r="F60" s="47">
        <f t="shared" si="7"/>
      </c>
      <c r="G60" s="47">
        <f t="shared" si="4"/>
      </c>
      <c r="H60" s="47">
        <f t="shared" si="5"/>
      </c>
      <c r="I60" s="48">
        <f t="shared" si="8"/>
      </c>
      <c r="K60" s="12"/>
    </row>
    <row r="61" spans="2:9" ht="12.75">
      <c r="B61" s="2">
        <v>91.55</v>
      </c>
      <c r="C61" s="2" t="s">
        <v>81</v>
      </c>
      <c r="D61" s="27">
        <v>3</v>
      </c>
      <c r="E61" s="16"/>
      <c r="F61" s="47">
        <f t="shared" si="7"/>
      </c>
      <c r="G61" s="47">
        <f t="shared" si="4"/>
      </c>
      <c r="H61" s="47">
        <f t="shared" si="5"/>
      </c>
      <c r="I61" s="48">
        <f t="shared" si="8"/>
      </c>
    </row>
    <row r="62" spans="2:9" ht="12.75">
      <c r="B62" s="2">
        <v>91.92</v>
      </c>
      <c r="C62" s="2" t="s">
        <v>105</v>
      </c>
      <c r="D62" s="27">
        <v>3</v>
      </c>
      <c r="E62" s="16"/>
      <c r="F62" s="47">
        <f t="shared" si="7"/>
      </c>
      <c r="G62" s="47">
        <f t="shared" si="4"/>
      </c>
      <c r="H62" s="47">
        <f t="shared" si="5"/>
      </c>
      <c r="I62" s="48">
        <f t="shared" si="8"/>
      </c>
    </row>
    <row r="63" spans="6:9" ht="12.75">
      <c r="F63" s="4">
        <f>IF(E63&lt;&gt;"",LOOKUP(E63,K$16:K$31,L$16:L$31),"")</f>
      </c>
      <c r="G63" s="4">
        <f>IF($E63="","",$D63)</f>
      </c>
      <c r="H63" s="4">
        <f>IF($E63="","",IF($E63&lt;&gt;"F",$D63,0))</f>
      </c>
      <c r="I63" s="35">
        <f t="shared" si="6"/>
      </c>
    </row>
    <row r="64" spans="5:11" ht="12.75">
      <c r="E64" s="18">
        <f>COUNTA(E6:E63)</f>
        <v>0</v>
      </c>
      <c r="F64" s="19"/>
      <c r="G64" s="19">
        <f>SUM(G6:G63)</f>
        <v>0</v>
      </c>
      <c r="H64" s="19">
        <f>SUM(H6:H63)</f>
        <v>0</v>
      </c>
      <c r="I64" s="20">
        <f>SUM(I6:I63)</f>
        <v>0</v>
      </c>
      <c r="J64" s="21">
        <f>IF(OR(G64=0,I64=0),0,I64/G64)</f>
        <v>0</v>
      </c>
      <c r="K64" s="25" t="s">
        <v>83</v>
      </c>
    </row>
    <row r="65" spans="5:10" ht="12.75">
      <c r="E65" s="49" t="s">
        <v>75</v>
      </c>
      <c r="F65" s="58"/>
      <c r="G65" s="52" t="s">
        <v>14</v>
      </c>
      <c r="H65" s="52" t="s">
        <v>14</v>
      </c>
      <c r="I65" s="49" t="s">
        <v>14</v>
      </c>
      <c r="J65" s="53" t="s">
        <v>73</v>
      </c>
    </row>
    <row r="66" spans="5:10" ht="12.75">
      <c r="E66" s="50" t="s">
        <v>38</v>
      </c>
      <c r="F66" s="59"/>
      <c r="G66" s="54" t="s">
        <v>1</v>
      </c>
      <c r="H66" s="54" t="s">
        <v>1</v>
      </c>
      <c r="I66" s="50" t="s">
        <v>72</v>
      </c>
      <c r="J66" s="55" t="s">
        <v>107</v>
      </c>
    </row>
    <row r="67" spans="5:10" ht="12.75">
      <c r="E67" s="51" t="s">
        <v>74</v>
      </c>
      <c r="F67" s="60"/>
      <c r="G67" s="56" t="s">
        <v>80</v>
      </c>
      <c r="H67" s="56" t="s">
        <v>76</v>
      </c>
      <c r="I67" s="51" t="s">
        <v>3</v>
      </c>
      <c r="J67" s="57"/>
    </row>
  </sheetData>
  <sheetProtection/>
  <mergeCells count="1">
    <mergeCell ref="K15:L15"/>
  </mergeCells>
  <hyperlinks>
    <hyperlink ref="L49" r:id="rId1" display="heines@cs.uml.edu"/>
  </hyperlinks>
  <printOptions horizontalCentered="1"/>
  <pageMargins left="0.75" right="0.75" top="0.5" bottom="0.5" header="0.5" footer="0.5"/>
  <pageSetup fitToHeight="1" fitToWidth="1" horizontalDpi="600" verticalDpi="600" orientation="landscape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5"/>
    </sheetView>
  </sheetViews>
  <sheetFormatPr defaultColWidth="9.140625" defaultRowHeight="12.75"/>
  <sheetData>
    <row r="1" ht="12.75">
      <c r="A1" s="8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12.75">
      <c r="A6" s="8"/>
    </row>
    <row r="7" ht="12.75">
      <c r="A7" s="8"/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 Computer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M. Heines</dc:creator>
  <cp:keywords/>
  <dc:description/>
  <cp:lastModifiedBy>Jesse M. Heines</cp:lastModifiedBy>
  <cp:lastPrinted>2011-05-08T22:26:35Z</cp:lastPrinted>
  <dcterms:created xsi:type="dcterms:W3CDTF">2003-01-21T20:10:49Z</dcterms:created>
  <dcterms:modified xsi:type="dcterms:W3CDTF">2015-01-07T17:09:15Z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